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 VAMA\PROJECTS\350022-AVANA MUMBAI\EXECUTION\"/>
    </mc:Choice>
  </mc:AlternateContent>
  <xr:revisionPtr revIDLastSave="0" documentId="13_ncr:1_{787509E2-259F-4A8A-8914-CACB0EC6D6D2}" xr6:coauthVersionLast="47" xr6:coauthVersionMax="47" xr10:uidLastSave="{00000000-0000-0000-0000-000000000000}"/>
  <bookViews>
    <workbookView xWindow="-108" yWindow="-108" windowWidth="23256" windowHeight="12456" xr2:uid="{3A1F0994-48D6-432A-AACA-8AB38F399063}"/>
  </bookViews>
  <sheets>
    <sheet name="Sheet1" sheetId="1" r:id="rId1"/>
  </sheets>
  <definedNames>
    <definedName name="a">Sheet1!$DBN$4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C61" i="1"/>
  <c r="I34" i="1"/>
  <c r="I9" i="1"/>
  <c r="F28" i="1"/>
  <c r="I57" i="1"/>
  <c r="C54" i="1"/>
  <c r="I52" i="1"/>
  <c r="F50" i="1"/>
  <c r="F51" i="1"/>
  <c r="C49" i="1"/>
  <c r="I47" i="1"/>
  <c r="I48" i="1"/>
  <c r="C46" i="1"/>
  <c r="I44" i="1"/>
  <c r="C43" i="1"/>
  <c r="I42" i="1"/>
  <c r="F41" i="1"/>
  <c r="I40" i="1"/>
  <c r="I39" i="1"/>
  <c r="I37" i="1"/>
  <c r="C38" i="1"/>
  <c r="I36" i="1"/>
  <c r="C35" i="1"/>
  <c r="I33" i="1"/>
  <c r="F32" i="1"/>
  <c r="C31" i="1"/>
  <c r="F30" i="1"/>
  <c r="I29" i="1"/>
  <c r="C26" i="1"/>
  <c r="I27" i="1"/>
  <c r="I25" i="1"/>
  <c r="F24" i="1"/>
  <c r="I23" i="1"/>
  <c r="I21" i="1"/>
  <c r="F22" i="1"/>
  <c r="F20" i="1"/>
  <c r="I19" i="1"/>
  <c r="G61" i="1"/>
  <c r="D61" i="1"/>
  <c r="I18" i="1"/>
  <c r="C17" i="1"/>
  <c r="I6" i="1"/>
  <c r="I16" i="1"/>
  <c r="I14" i="1"/>
  <c r="I11" i="1"/>
  <c r="C13" i="1"/>
  <c r="F12" i="1"/>
  <c r="F10" i="1"/>
  <c r="C8" i="1"/>
  <c r="F7" i="1"/>
  <c r="C5" i="1"/>
  <c r="C4" i="1"/>
  <c r="J61" i="1"/>
  <c r="F61" i="1" l="1"/>
</calcChain>
</file>

<file path=xl/sharedStrings.xml><?xml version="1.0" encoding="utf-8"?>
<sst xmlns="http://schemas.openxmlformats.org/spreadsheetml/2006/main" count="65" uniqueCount="60">
  <si>
    <t>Sr No</t>
  </si>
  <si>
    <t>Brown Itlian Marble</t>
  </si>
  <si>
    <t>White Itlian Marble</t>
  </si>
  <si>
    <t xml:space="preserve">Onyx Marble </t>
  </si>
  <si>
    <t>Sq.Ft.</t>
  </si>
  <si>
    <t>Avana Passage Marble Flooring</t>
  </si>
  <si>
    <t>1'-0" x 0'-4"</t>
  </si>
  <si>
    <t xml:space="preserve">2'-0" x 0'-3" </t>
  </si>
  <si>
    <t xml:space="preserve">2'-0" x 0'-6 1/2" </t>
  </si>
  <si>
    <t>2'-5 3/4" x 0'-4"</t>
  </si>
  <si>
    <t xml:space="preserve">3'-0" x 0'-2" </t>
  </si>
  <si>
    <t xml:space="preserve">3'-0" x 0'-8" </t>
  </si>
  <si>
    <t>1'-9" x 0'-1"</t>
  </si>
  <si>
    <t>2'-5" x 0'-4"</t>
  </si>
  <si>
    <t>4'-9" x 0'-8"</t>
  </si>
  <si>
    <t>0'-5 1/2" x 0'-1"</t>
  </si>
  <si>
    <t>0'-1" x 0'-8"</t>
  </si>
  <si>
    <t>Total</t>
  </si>
  <si>
    <t>2'-2 1/4"x5'-0 1/4"</t>
  </si>
  <si>
    <t xml:space="preserve">7'-4 1/2" x 0'-10" </t>
  </si>
  <si>
    <t>4'-5" x 0'-4"</t>
  </si>
  <si>
    <t>5'-8" x 0'-5"</t>
  </si>
  <si>
    <t>4'-8" x 0'-4"</t>
  </si>
  <si>
    <t>0'-3" x 0'-4"</t>
  </si>
  <si>
    <t>1'-3" x 0'-1 1/2"</t>
  </si>
  <si>
    <t>1'-0" x 0'-1"</t>
  </si>
  <si>
    <t>Deleted</t>
  </si>
  <si>
    <t>3'-1 1/4" x 0'-6 1/2"</t>
  </si>
  <si>
    <t>3'-1 1/4" x 0'-4"</t>
  </si>
  <si>
    <t>3'-0 1/4" x 0'-1"</t>
  </si>
  <si>
    <t>No.</t>
  </si>
  <si>
    <t>Nos.</t>
  </si>
  <si>
    <t xml:space="preserve">0'-5" x 0'-9" </t>
  </si>
  <si>
    <t>2'-8 1/4" x 0'-9"</t>
  </si>
  <si>
    <t xml:space="preserve">2'-0" x 0'-9 1/2" </t>
  </si>
  <si>
    <t xml:space="preserve">1'-0" x 0'-2" </t>
  </si>
  <si>
    <t>2'-5 3/4" x 0'-9"</t>
  </si>
  <si>
    <t xml:space="preserve">2'-8 3/4" x 1'-2" </t>
  </si>
  <si>
    <t>0'-8" x 0'-4"</t>
  </si>
  <si>
    <t xml:space="preserve">3'-0" x 0'-5" </t>
  </si>
  <si>
    <t>2'-6" x 2"</t>
  </si>
  <si>
    <t>2'-6" x 6"</t>
  </si>
  <si>
    <t>5'-5" x 0'-10"</t>
  </si>
  <si>
    <t>5'-5" x 0'-4"</t>
  </si>
  <si>
    <t xml:space="preserve">5'-8" x 1'-2" </t>
  </si>
  <si>
    <t xml:space="preserve">2'-5" x 1'-2" </t>
  </si>
  <si>
    <t xml:space="preserve">2'-5" x 0'-10" </t>
  </si>
  <si>
    <t xml:space="preserve">0'-10 1/4" x 6'-1" </t>
  </si>
  <si>
    <t>6'-1" x 0'- 8"</t>
  </si>
  <si>
    <t>6'-1" x 0'- 10"</t>
  </si>
  <si>
    <t>1'-0" x 0'-8"</t>
  </si>
  <si>
    <t>1'--6"x x 5'-7 1/2"</t>
  </si>
  <si>
    <t>3'-4 1/2" x 0'-8"</t>
  </si>
  <si>
    <t>1'-7" x 3'-11"</t>
  </si>
  <si>
    <t>Ent. Wall cladding</t>
  </si>
  <si>
    <t>Pooja Skirting</t>
  </si>
  <si>
    <t>Pooja Flooring</t>
  </si>
  <si>
    <t>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</si>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</sst>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2" fontId="1" fillId="0" borderId="2" xfId="0" applyNumberFormat="1" applyFont="1" applyBorder="1"/>
    <xf numFmtId="0" fontId="0" fillId="0" borderId="7" xfId="0" applyBorder="1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3F88-3DB7-4866-815E-4157C4B5DC06}">
  <sheetPr>
    <pageSetUpPr fitToPage="1"/>
  </sheetPr>
  <dimension ref="A1:J67"/>
  <sheetViews>
    <sheetView tabSelected="1" topLeftCell="A46" zoomScaleNormal="100" workbookViewId="0">
      <selection activeCell="I66" sqref="I66"/>
    </sheetView>
  </sheetViews>
  <sheetFormatPr defaultRowHeight="14.4" x14ac:dyDescent="0.3"/>
  <cols>
    <col min="1" max="1" width="5.88671875" bestFit="1" customWidth="1"/>
    <col min="2" max="2" width="17.33203125" customWidth="1"/>
    <col min="3" max="3" width="8.44140625" style="1" customWidth="1"/>
    <col min="4" max="4" width="5.88671875" customWidth="1"/>
    <col min="5" max="5" width="19.109375" bestFit="1" customWidth="1"/>
    <col min="6" max="6" width="5.88671875" bestFit="1" customWidth="1"/>
    <col min="7" max="7" width="5.88671875" customWidth="1"/>
    <col min="8" max="8" width="18.6640625" bestFit="1" customWidth="1"/>
    <col min="9" max="9" width="6.6640625" bestFit="1" customWidth="1"/>
    <col min="10" max="10" width="5.77734375" customWidth="1"/>
  </cols>
  <sheetData>
    <row r="1" spans="1:10" ht="15" thickBot="1" x14ac:dyDescent="0.35"/>
    <row r="2" spans="1:10" ht="15" thickBot="1" x14ac:dyDescent="0.35">
      <c r="A2" s="27" t="s">
        <v>5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ht="15" thickBot="1" x14ac:dyDescent="0.35">
      <c r="A3" s="4" t="s">
        <v>0</v>
      </c>
      <c r="B3" s="5" t="s">
        <v>3</v>
      </c>
      <c r="C3" s="12" t="s">
        <v>4</v>
      </c>
      <c r="D3" s="5" t="s">
        <v>31</v>
      </c>
      <c r="E3" s="5" t="s">
        <v>1</v>
      </c>
      <c r="F3" s="5" t="s">
        <v>4</v>
      </c>
      <c r="G3" s="5" t="s">
        <v>31</v>
      </c>
      <c r="H3" s="5" t="s">
        <v>2</v>
      </c>
      <c r="I3" s="5" t="s">
        <v>4</v>
      </c>
      <c r="J3" s="6" t="s">
        <v>30</v>
      </c>
    </row>
    <row r="4" spans="1:10" x14ac:dyDescent="0.3">
      <c r="A4" s="8">
        <v>1</v>
      </c>
      <c r="B4" t="s">
        <v>18</v>
      </c>
      <c r="C4" s="15">
        <f>2.187*5.02</f>
        <v>10.978739999999998</v>
      </c>
      <c r="D4" s="16">
        <v>1</v>
      </c>
      <c r="G4" s="16"/>
      <c r="J4" s="20"/>
    </row>
    <row r="5" spans="1:10" x14ac:dyDescent="0.3">
      <c r="A5" s="8">
        <v>2</v>
      </c>
      <c r="B5" t="s">
        <v>19</v>
      </c>
      <c r="C5" s="15">
        <f>7.375*0.833*2</f>
        <v>12.28675</v>
      </c>
      <c r="D5" s="16">
        <v>2</v>
      </c>
      <c r="G5" s="16"/>
      <c r="J5" s="20"/>
    </row>
    <row r="6" spans="1:10" x14ac:dyDescent="0.3">
      <c r="A6" s="8">
        <v>3</v>
      </c>
      <c r="C6" s="15"/>
      <c r="D6" s="16"/>
      <c r="G6" s="16"/>
      <c r="H6" t="s">
        <v>20</v>
      </c>
      <c r="I6" s="9">
        <f>4.416*0.333*4</f>
        <v>5.8821120000000011</v>
      </c>
      <c r="J6" s="21">
        <v>4</v>
      </c>
    </row>
    <row r="7" spans="1:10" x14ac:dyDescent="0.3">
      <c r="A7" s="8">
        <v>4</v>
      </c>
      <c r="C7" s="15"/>
      <c r="D7" s="16"/>
      <c r="E7" t="s">
        <v>6</v>
      </c>
      <c r="F7" s="9">
        <f>1*0.333*7</f>
        <v>2.331</v>
      </c>
      <c r="G7" s="16">
        <v>7</v>
      </c>
      <c r="J7" s="21"/>
    </row>
    <row r="8" spans="1:10" x14ac:dyDescent="0.3">
      <c r="A8" s="8">
        <v>5</v>
      </c>
      <c r="B8" t="s">
        <v>21</v>
      </c>
      <c r="C8" s="15">
        <f>5.666*0.417*6</f>
        <v>14.176332000000002</v>
      </c>
      <c r="D8" s="16">
        <v>6</v>
      </c>
      <c r="G8" s="16"/>
      <c r="J8" s="21"/>
    </row>
    <row r="9" spans="1:10" x14ac:dyDescent="0.3">
      <c r="A9" s="8">
        <v>6</v>
      </c>
      <c r="D9" s="16"/>
      <c r="F9" s="9"/>
      <c r="G9" s="16"/>
      <c r="H9" t="s">
        <v>22</v>
      </c>
      <c r="I9" s="9">
        <f>4.666*0.333*3</f>
        <v>4.6613340000000001</v>
      </c>
      <c r="J9" s="21">
        <v>3</v>
      </c>
    </row>
    <row r="10" spans="1:10" x14ac:dyDescent="0.3">
      <c r="A10" s="8">
        <v>7</v>
      </c>
      <c r="C10" s="15"/>
      <c r="D10" s="16"/>
      <c r="E10" t="s">
        <v>23</v>
      </c>
      <c r="F10" s="9">
        <f>0.25*0.333*8</f>
        <v>0.66600000000000004</v>
      </c>
      <c r="G10" s="16">
        <v>8</v>
      </c>
      <c r="J10" s="21"/>
    </row>
    <row r="11" spans="1:10" x14ac:dyDescent="0.3">
      <c r="A11" s="8">
        <v>8</v>
      </c>
      <c r="D11" s="16"/>
      <c r="G11" s="16"/>
      <c r="H11" t="s">
        <v>24</v>
      </c>
      <c r="I11" s="9">
        <f>1.25*0.725*8</f>
        <v>7.25</v>
      </c>
      <c r="J11" s="21">
        <v>8</v>
      </c>
    </row>
    <row r="12" spans="1:10" x14ac:dyDescent="0.3">
      <c r="A12" s="8">
        <v>9</v>
      </c>
      <c r="D12" s="16"/>
      <c r="E12" t="s">
        <v>25</v>
      </c>
      <c r="F12" s="9">
        <f>1*0.0833*4</f>
        <v>0.3332</v>
      </c>
      <c r="G12" s="16">
        <v>4</v>
      </c>
      <c r="J12" s="21"/>
    </row>
    <row r="13" spans="1:10" x14ac:dyDescent="0.3">
      <c r="A13" s="8">
        <v>10</v>
      </c>
      <c r="C13" s="15">
        <f>0.354*6</f>
        <v>2.1239999999999997</v>
      </c>
      <c r="D13" s="16">
        <v>6</v>
      </c>
      <c r="G13" s="16"/>
      <c r="J13" s="21"/>
    </row>
    <row r="14" spans="1:10" x14ac:dyDescent="0.3">
      <c r="A14" s="8">
        <v>11</v>
      </c>
      <c r="D14" s="16"/>
      <c r="F14" s="9"/>
      <c r="G14" s="16"/>
      <c r="I14" s="9">
        <f>1.014*3</f>
        <v>3.0419999999999998</v>
      </c>
      <c r="J14" s="21">
        <v>3</v>
      </c>
    </row>
    <row r="15" spans="1:10" x14ac:dyDescent="0.3">
      <c r="A15" s="8">
        <v>12</v>
      </c>
      <c r="B15" s="23" t="s">
        <v>26</v>
      </c>
      <c r="C15" s="24"/>
      <c r="D15" s="25"/>
      <c r="E15" s="23"/>
      <c r="F15" s="23"/>
      <c r="G15" s="25"/>
      <c r="H15" s="23"/>
      <c r="I15" s="23"/>
      <c r="J15" s="26"/>
    </row>
    <row r="16" spans="1:10" x14ac:dyDescent="0.3">
      <c r="A16" s="8">
        <v>13</v>
      </c>
      <c r="D16" s="16"/>
      <c r="F16" s="9"/>
      <c r="G16" s="16"/>
      <c r="H16" t="s">
        <v>27</v>
      </c>
      <c r="I16" s="9">
        <f>3.104*0.542*2</f>
        <v>3.3647360000000002</v>
      </c>
      <c r="J16" s="21">
        <v>2</v>
      </c>
    </row>
    <row r="17" spans="1:10" x14ac:dyDescent="0.3">
      <c r="A17" s="8">
        <v>14</v>
      </c>
      <c r="B17" t="s">
        <v>28</v>
      </c>
      <c r="C17" s="15">
        <f>3.104*0.333*6</f>
        <v>6.2017920000000011</v>
      </c>
      <c r="D17" s="16">
        <v>6</v>
      </c>
      <c r="F17" s="9"/>
      <c r="G17" s="16"/>
      <c r="J17" s="21"/>
    </row>
    <row r="18" spans="1:10" x14ac:dyDescent="0.3">
      <c r="A18" s="8">
        <v>15</v>
      </c>
      <c r="C18" s="15"/>
      <c r="D18" s="16"/>
      <c r="G18" s="16"/>
      <c r="H18" t="s">
        <v>29</v>
      </c>
      <c r="I18" s="9">
        <f>3.0208*0.0833*3</f>
        <v>0.75489792000000011</v>
      </c>
      <c r="J18" s="21">
        <v>3</v>
      </c>
    </row>
    <row r="19" spans="1:10" x14ac:dyDescent="0.3">
      <c r="A19" s="8">
        <v>16</v>
      </c>
      <c r="C19" s="15"/>
      <c r="D19" s="16"/>
      <c r="G19" s="16"/>
      <c r="H19" t="s">
        <v>33</v>
      </c>
      <c r="I19" s="9">
        <f>2.69*0.75*2</f>
        <v>4.0350000000000001</v>
      </c>
      <c r="J19" s="21">
        <v>2</v>
      </c>
    </row>
    <row r="20" spans="1:10" x14ac:dyDescent="0.3">
      <c r="A20" s="8">
        <v>17</v>
      </c>
      <c r="D20" s="16"/>
      <c r="E20" t="s">
        <v>32</v>
      </c>
      <c r="F20" s="9">
        <f>0.417*0.75*2</f>
        <v>0.62549999999999994</v>
      </c>
      <c r="G20" s="17">
        <v>2</v>
      </c>
      <c r="I20" s="9"/>
      <c r="J20" s="21"/>
    </row>
    <row r="21" spans="1:10" x14ac:dyDescent="0.3">
      <c r="A21" s="8">
        <v>18</v>
      </c>
      <c r="D21" s="16"/>
      <c r="G21" s="16"/>
      <c r="H21" t="s">
        <v>34</v>
      </c>
      <c r="I21" s="9">
        <f>2*0.7967*2</f>
        <v>3.1867999999999999</v>
      </c>
      <c r="J21" s="21">
        <v>2</v>
      </c>
    </row>
    <row r="22" spans="1:10" x14ac:dyDescent="0.3">
      <c r="A22" s="8">
        <v>19</v>
      </c>
      <c r="D22" s="16"/>
      <c r="E22" t="s">
        <v>7</v>
      </c>
      <c r="F22" s="9">
        <f>2*0.25*3</f>
        <v>1.5</v>
      </c>
      <c r="G22" s="16">
        <v>3</v>
      </c>
      <c r="I22" s="9"/>
      <c r="J22" s="21"/>
    </row>
    <row r="23" spans="1:10" x14ac:dyDescent="0.3">
      <c r="A23" s="8">
        <v>20</v>
      </c>
      <c r="C23" s="15"/>
      <c r="D23" s="16"/>
      <c r="G23" s="16"/>
      <c r="H23" t="s">
        <v>8</v>
      </c>
      <c r="I23" s="15">
        <f>2*0.542*4</f>
        <v>4.3360000000000003</v>
      </c>
      <c r="J23" s="21">
        <v>4</v>
      </c>
    </row>
    <row r="24" spans="1:10" x14ac:dyDescent="0.3">
      <c r="A24" s="8">
        <v>21</v>
      </c>
      <c r="D24" s="16"/>
      <c r="E24" t="s">
        <v>35</v>
      </c>
      <c r="F24" s="9">
        <f>2*0.167*2</f>
        <v>0.66800000000000004</v>
      </c>
      <c r="G24" s="16">
        <v>2</v>
      </c>
      <c r="J24" s="21"/>
    </row>
    <row r="25" spans="1:10" x14ac:dyDescent="0.3">
      <c r="A25" s="8">
        <v>22</v>
      </c>
      <c r="D25" s="16"/>
      <c r="G25" s="16"/>
      <c r="H25" t="s">
        <v>36</v>
      </c>
      <c r="I25" s="9">
        <f>2.487*0.75*2</f>
        <v>3.7305000000000001</v>
      </c>
      <c r="J25" s="21">
        <v>2</v>
      </c>
    </row>
    <row r="26" spans="1:10" x14ac:dyDescent="0.3">
      <c r="A26" s="8">
        <v>23</v>
      </c>
      <c r="B26" t="s">
        <v>9</v>
      </c>
      <c r="C26" s="9">
        <f>2.487*0.333*3</f>
        <v>2.4845130000000002</v>
      </c>
      <c r="D26" s="16">
        <v>3</v>
      </c>
      <c r="G26" s="16"/>
      <c r="I26" s="9"/>
      <c r="J26" s="21"/>
    </row>
    <row r="27" spans="1:10" x14ac:dyDescent="0.3">
      <c r="A27" s="8">
        <v>24</v>
      </c>
      <c r="C27" s="15"/>
      <c r="D27" s="16"/>
      <c r="G27" s="16"/>
      <c r="H27" t="s">
        <v>37</v>
      </c>
      <c r="I27" s="15">
        <f>2.737*1.167*2</f>
        <v>6.3881580000000007</v>
      </c>
      <c r="J27" s="21">
        <v>2</v>
      </c>
    </row>
    <row r="28" spans="1:10" x14ac:dyDescent="0.3">
      <c r="A28" s="8">
        <v>25</v>
      </c>
      <c r="C28" s="15"/>
      <c r="D28" s="16"/>
      <c r="E28" t="s">
        <v>38</v>
      </c>
      <c r="F28" s="15">
        <f>0.667*0.333*2</f>
        <v>0.44422200000000006</v>
      </c>
      <c r="G28" s="16">
        <v>2</v>
      </c>
      <c r="J28" s="21"/>
    </row>
    <row r="29" spans="1:10" x14ac:dyDescent="0.3">
      <c r="A29" s="8">
        <v>26</v>
      </c>
      <c r="D29" s="16"/>
      <c r="G29" s="16"/>
      <c r="H29" t="s">
        <v>39</v>
      </c>
      <c r="I29" s="9">
        <f>3*0.417*2</f>
        <v>2.5019999999999998</v>
      </c>
      <c r="J29" s="21">
        <v>2</v>
      </c>
    </row>
    <row r="30" spans="1:10" x14ac:dyDescent="0.3">
      <c r="A30" s="8">
        <v>27</v>
      </c>
      <c r="D30" s="16"/>
      <c r="E30" t="s">
        <v>10</v>
      </c>
      <c r="F30" s="9">
        <f>3*0.167*2</f>
        <v>1.002</v>
      </c>
      <c r="G30" s="16">
        <v>2</v>
      </c>
      <c r="I30" s="9"/>
      <c r="J30" s="21"/>
    </row>
    <row r="31" spans="1:10" x14ac:dyDescent="0.3">
      <c r="A31" s="8">
        <v>28</v>
      </c>
      <c r="B31" t="s">
        <v>11</v>
      </c>
      <c r="C31" s="15">
        <f>3*0.667*3</f>
        <v>6.003000000000001</v>
      </c>
      <c r="D31" s="16">
        <v>3</v>
      </c>
      <c r="F31" s="9"/>
      <c r="G31" s="16"/>
      <c r="J31" s="21"/>
    </row>
    <row r="32" spans="1:10" x14ac:dyDescent="0.3">
      <c r="A32" s="8">
        <v>29</v>
      </c>
      <c r="D32" s="16"/>
      <c r="E32" t="s">
        <v>40</v>
      </c>
      <c r="F32" s="9">
        <f>2.5*0.167*4</f>
        <v>1.6700000000000002</v>
      </c>
      <c r="G32" s="16">
        <v>4</v>
      </c>
      <c r="I32" s="9"/>
      <c r="J32" s="21"/>
    </row>
    <row r="33" spans="1:10" x14ac:dyDescent="0.3">
      <c r="A33" s="8">
        <v>30</v>
      </c>
      <c r="D33" s="16"/>
      <c r="F33" s="9"/>
      <c r="G33" s="16"/>
      <c r="H33" t="s">
        <v>41</v>
      </c>
      <c r="I33">
        <f>2.5*0.5*2</f>
        <v>2.5</v>
      </c>
      <c r="J33" s="21">
        <v>2</v>
      </c>
    </row>
    <row r="34" spans="1:10" x14ac:dyDescent="0.3">
      <c r="A34" s="8">
        <v>31</v>
      </c>
      <c r="D34" s="16"/>
      <c r="G34" s="16"/>
      <c r="H34" t="s">
        <v>42</v>
      </c>
      <c r="I34" s="9">
        <f>5.417*0.833</f>
        <v>4.5123609999999994</v>
      </c>
      <c r="J34" s="21">
        <v>1</v>
      </c>
    </row>
    <row r="35" spans="1:10" x14ac:dyDescent="0.3">
      <c r="A35" s="8">
        <v>32</v>
      </c>
      <c r="B35" t="s">
        <v>43</v>
      </c>
      <c r="C35" s="15">
        <f>5.417*0.33*3</f>
        <v>5.3628299999999998</v>
      </c>
      <c r="D35" s="16">
        <v>3</v>
      </c>
      <c r="G35" s="16"/>
      <c r="J35" s="21"/>
    </row>
    <row r="36" spans="1:10" x14ac:dyDescent="0.3">
      <c r="A36" s="8">
        <v>33</v>
      </c>
      <c r="D36" s="16"/>
      <c r="G36" s="16"/>
      <c r="H36" t="s">
        <v>44</v>
      </c>
      <c r="I36" s="9">
        <f>5.667*1.167*2</f>
        <v>13.226777999999999</v>
      </c>
      <c r="J36" s="21">
        <v>2</v>
      </c>
    </row>
    <row r="37" spans="1:10" x14ac:dyDescent="0.3">
      <c r="A37" s="8">
        <v>34</v>
      </c>
      <c r="D37" s="16"/>
      <c r="F37" s="9"/>
      <c r="G37" s="16"/>
      <c r="H37" t="s">
        <v>44</v>
      </c>
      <c r="I37" s="9">
        <f>5.667*1.167</f>
        <v>6.6133889999999997</v>
      </c>
      <c r="J37" s="21">
        <v>1</v>
      </c>
    </row>
    <row r="38" spans="1:10" x14ac:dyDescent="0.3">
      <c r="A38" s="8">
        <v>35</v>
      </c>
      <c r="B38" t="s">
        <v>13</v>
      </c>
      <c r="C38" s="9">
        <f>2.417*0.333*3</f>
        <v>2.4145829999999999</v>
      </c>
      <c r="D38" s="16">
        <v>3</v>
      </c>
      <c r="G38" s="16"/>
      <c r="I38" s="9"/>
      <c r="J38" s="21"/>
    </row>
    <row r="39" spans="1:10" x14ac:dyDescent="0.3">
      <c r="A39" s="8">
        <v>36</v>
      </c>
      <c r="D39" s="16"/>
      <c r="G39" s="16"/>
      <c r="H39" t="s">
        <v>45</v>
      </c>
      <c r="I39" s="9">
        <f>2.417*1.167*2</f>
        <v>5.6412779999999998</v>
      </c>
      <c r="J39" s="21">
        <v>2</v>
      </c>
    </row>
    <row r="40" spans="1:10" x14ac:dyDescent="0.3">
      <c r="A40" s="8">
        <v>37</v>
      </c>
      <c r="D40" s="16"/>
      <c r="F40" s="9"/>
      <c r="G40" s="16"/>
      <c r="H40" t="s">
        <v>46</v>
      </c>
      <c r="I40" s="9">
        <f>2.417*0.833*1</f>
        <v>2.0133609999999997</v>
      </c>
      <c r="J40" s="21">
        <v>1</v>
      </c>
    </row>
    <row r="41" spans="1:10" x14ac:dyDescent="0.3">
      <c r="A41" s="8">
        <v>38</v>
      </c>
      <c r="D41" s="16"/>
      <c r="E41" t="s">
        <v>12</v>
      </c>
      <c r="F41" s="9">
        <f>1.75*0.0833*12</f>
        <v>1.7492999999999999</v>
      </c>
      <c r="G41" s="16">
        <v>12</v>
      </c>
      <c r="J41" s="21"/>
    </row>
    <row r="42" spans="1:10" x14ac:dyDescent="0.3">
      <c r="A42" s="8">
        <v>39</v>
      </c>
      <c r="C42" s="15"/>
      <c r="D42" s="16"/>
      <c r="G42" s="16"/>
      <c r="H42" t="s">
        <v>47</v>
      </c>
      <c r="I42" s="15">
        <f>0.853*6.0833</f>
        <v>5.1890549000000004</v>
      </c>
      <c r="J42" s="21">
        <v>1</v>
      </c>
    </row>
    <row r="43" spans="1:10" x14ac:dyDescent="0.3">
      <c r="A43" s="8">
        <v>40</v>
      </c>
      <c r="B43" t="s">
        <v>14</v>
      </c>
      <c r="C43" s="1">
        <f>4.75*0.667*4</f>
        <v>12.673</v>
      </c>
      <c r="D43" s="16">
        <v>4</v>
      </c>
      <c r="G43" s="16"/>
      <c r="I43" s="9"/>
      <c r="J43" s="21"/>
    </row>
    <row r="44" spans="1:10" x14ac:dyDescent="0.3">
      <c r="A44" s="8">
        <v>41</v>
      </c>
      <c r="D44" s="16"/>
      <c r="G44" s="16"/>
      <c r="I44" s="9">
        <f>5.16*3</f>
        <v>15.48</v>
      </c>
      <c r="J44" s="21">
        <v>3</v>
      </c>
    </row>
    <row r="45" spans="1:10" x14ac:dyDescent="0.3">
      <c r="A45" s="8">
        <v>42</v>
      </c>
      <c r="D45" s="16"/>
      <c r="G45" s="16"/>
      <c r="I45" s="9">
        <v>5.1100000000000003</v>
      </c>
      <c r="J45" s="21">
        <v>1</v>
      </c>
    </row>
    <row r="46" spans="1:10" x14ac:dyDescent="0.3">
      <c r="A46" s="8">
        <v>43</v>
      </c>
      <c r="B46" t="s">
        <v>48</v>
      </c>
      <c r="C46" s="15">
        <f>6.0833*0.667*2</f>
        <v>8.1151222000000018</v>
      </c>
      <c r="D46" s="16">
        <v>2</v>
      </c>
      <c r="G46" s="16"/>
      <c r="J46" s="21"/>
    </row>
    <row r="47" spans="1:10" x14ac:dyDescent="0.3">
      <c r="A47" s="8">
        <v>44</v>
      </c>
      <c r="D47" s="16"/>
      <c r="G47" s="16"/>
      <c r="H47" t="s">
        <v>49</v>
      </c>
      <c r="I47" s="9">
        <f>5.395*0.833*2</f>
        <v>8.9880699999999987</v>
      </c>
      <c r="J47" s="21">
        <v>2</v>
      </c>
    </row>
    <row r="48" spans="1:10" x14ac:dyDescent="0.3">
      <c r="A48" s="8">
        <v>45</v>
      </c>
      <c r="D48" s="16"/>
      <c r="G48" s="16"/>
      <c r="H48" t="s">
        <v>48</v>
      </c>
      <c r="I48" s="9">
        <f>6.0833*0.667</f>
        <v>4.0575611000000009</v>
      </c>
      <c r="J48" s="21">
        <v>1</v>
      </c>
    </row>
    <row r="49" spans="1:10" x14ac:dyDescent="0.3">
      <c r="A49" s="8">
        <v>46</v>
      </c>
      <c r="B49" t="s">
        <v>50</v>
      </c>
      <c r="C49" s="15">
        <f>1.25*0.667*6</f>
        <v>5.0024999999999995</v>
      </c>
      <c r="D49" s="16">
        <v>6</v>
      </c>
      <c r="G49" s="16"/>
      <c r="I49" s="9"/>
      <c r="J49" s="21"/>
    </row>
    <row r="50" spans="1:10" x14ac:dyDescent="0.3">
      <c r="A50" s="8">
        <v>47</v>
      </c>
      <c r="D50" s="16"/>
      <c r="E50" t="s">
        <v>15</v>
      </c>
      <c r="F50" s="9">
        <f>0.458*0.0833*12</f>
        <v>0.45781680000000002</v>
      </c>
      <c r="G50" s="16">
        <v>12</v>
      </c>
      <c r="I50" s="9"/>
      <c r="J50" s="21"/>
    </row>
    <row r="51" spans="1:10" x14ac:dyDescent="0.3">
      <c r="A51" s="8">
        <v>48</v>
      </c>
      <c r="D51" s="16"/>
      <c r="E51" t="s">
        <v>16</v>
      </c>
      <c r="F51" s="9">
        <f>0.0833*0.667*6</f>
        <v>0.33336660000000001</v>
      </c>
      <c r="G51" s="16">
        <v>6</v>
      </c>
      <c r="I51" s="9"/>
      <c r="J51" s="21"/>
    </row>
    <row r="52" spans="1:10" x14ac:dyDescent="0.3">
      <c r="A52" s="8">
        <v>49</v>
      </c>
      <c r="D52" s="16"/>
      <c r="F52" s="9"/>
      <c r="G52" s="16"/>
      <c r="H52" t="s">
        <v>51</v>
      </c>
      <c r="I52">
        <f>1.5*5.675</f>
        <v>8.5124999999999993</v>
      </c>
      <c r="J52" s="21">
        <v>1</v>
      </c>
    </row>
    <row r="53" spans="1:10" x14ac:dyDescent="0.3">
      <c r="A53" s="8">
        <v>50</v>
      </c>
      <c r="D53" s="16"/>
      <c r="F53" s="9"/>
      <c r="G53" s="16"/>
      <c r="I53" s="9">
        <v>5.04</v>
      </c>
      <c r="J53" s="21">
        <v>1</v>
      </c>
    </row>
    <row r="54" spans="1:10" x14ac:dyDescent="0.3">
      <c r="A54" s="8">
        <v>51</v>
      </c>
      <c r="B54" t="s">
        <v>52</v>
      </c>
      <c r="C54" s="15">
        <f>3.375*0.667*2</f>
        <v>4.5022500000000001</v>
      </c>
      <c r="D54" s="16">
        <v>2</v>
      </c>
      <c r="G54" s="16"/>
      <c r="J54" s="21"/>
    </row>
    <row r="55" spans="1:10" x14ac:dyDescent="0.3">
      <c r="A55" s="8">
        <v>52</v>
      </c>
      <c r="D55" s="16"/>
      <c r="G55" s="16"/>
      <c r="I55" s="9">
        <v>4.01</v>
      </c>
      <c r="J55" s="21">
        <v>1</v>
      </c>
    </row>
    <row r="56" spans="1:10" x14ac:dyDescent="0.3">
      <c r="A56" s="8">
        <v>53</v>
      </c>
      <c r="D56" s="16"/>
      <c r="G56" s="16"/>
      <c r="I56" s="9">
        <v>3.15</v>
      </c>
      <c r="J56" s="21">
        <v>1</v>
      </c>
    </row>
    <row r="57" spans="1:10" x14ac:dyDescent="0.3">
      <c r="A57" s="8">
        <v>54</v>
      </c>
      <c r="C57" s="15"/>
      <c r="D57" s="16"/>
      <c r="G57" s="16"/>
      <c r="H57" t="s">
        <v>53</v>
      </c>
      <c r="I57">
        <f>1.58*3.917</f>
        <v>6.18886</v>
      </c>
      <c r="J57" s="21">
        <v>1</v>
      </c>
    </row>
    <row r="58" spans="1:10" x14ac:dyDescent="0.3">
      <c r="A58" s="8" t="s">
        <v>57</v>
      </c>
      <c r="B58" t="s">
        <v>54</v>
      </c>
      <c r="C58" s="15">
        <v>58.7</v>
      </c>
      <c r="D58" s="16"/>
      <c r="G58" s="16"/>
      <c r="J58" s="21"/>
    </row>
    <row r="59" spans="1:10" x14ac:dyDescent="0.3">
      <c r="A59" s="8" t="s">
        <v>58</v>
      </c>
      <c r="C59" s="15"/>
      <c r="D59" s="16"/>
      <c r="G59" s="16"/>
      <c r="H59" t="s">
        <v>56</v>
      </c>
      <c r="I59">
        <v>13.41</v>
      </c>
      <c r="J59" s="21"/>
    </row>
    <row r="60" spans="1:10" ht="15" thickBot="1" x14ac:dyDescent="0.35">
      <c r="A60" s="8" t="s">
        <v>59</v>
      </c>
      <c r="D60" s="17"/>
      <c r="G60" s="17"/>
      <c r="H60" t="s">
        <v>55</v>
      </c>
      <c r="I60" s="9">
        <v>4.66</v>
      </c>
      <c r="J60" s="21"/>
    </row>
    <row r="61" spans="1:10" ht="15" thickBot="1" x14ac:dyDescent="0.35">
      <c r="A61" s="2"/>
      <c r="B61" s="5" t="s">
        <v>17</v>
      </c>
      <c r="C61" s="13">
        <f>SUM(C4:C60)</f>
        <v>151.02541220000001</v>
      </c>
      <c r="D61" s="18">
        <f>SUM(D4:D57)</f>
        <v>47</v>
      </c>
      <c r="E61" s="3"/>
      <c r="F61" s="7">
        <f>SUM(F4:F57)</f>
        <v>11.780405399999999</v>
      </c>
      <c r="G61" s="19">
        <f>SUM(G4:G57)</f>
        <v>64</v>
      </c>
      <c r="H61" s="3"/>
      <c r="I61" s="7">
        <f>SUM(I4:I60)</f>
        <v>167.43675091999998</v>
      </c>
      <c r="J61" s="22">
        <f>SUM(J4:J60)</f>
        <v>59</v>
      </c>
    </row>
    <row r="62" spans="1:10" x14ac:dyDescent="0.3">
      <c r="A62" s="1"/>
      <c r="B62" s="10"/>
      <c r="C62" s="14"/>
      <c r="D62" s="11"/>
      <c r="F62" s="11"/>
      <c r="G62" s="11"/>
      <c r="I62" s="11"/>
    </row>
    <row r="63" spans="1:10" x14ac:dyDescent="0.3">
      <c r="A63" s="1"/>
      <c r="B63" s="10"/>
      <c r="C63" s="14"/>
      <c r="D63" s="11"/>
      <c r="F63" s="11"/>
      <c r="G63" s="11"/>
      <c r="I63" s="11"/>
    </row>
    <row r="64" spans="1:10" x14ac:dyDescent="0.3">
      <c r="A64" s="1"/>
    </row>
    <row r="65" spans="1:5" x14ac:dyDescent="0.3">
      <c r="A65" s="1"/>
    </row>
    <row r="67" spans="1:5" x14ac:dyDescent="0.3">
      <c r="B67" s="10"/>
      <c r="E67" s="10"/>
    </row>
  </sheetData>
  <mergeCells count="1">
    <mergeCell ref="A2:J2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biju chacko</dc:creator>
  <cp:lastModifiedBy>biju chacko</cp:lastModifiedBy>
  <cp:lastPrinted>2024-09-26T14:08:25Z</cp:lastPrinted>
  <dcterms:created xsi:type="dcterms:W3CDTF">2024-08-24T16:00:42Z</dcterms:created>
  <dcterms:modified xsi:type="dcterms:W3CDTF">2024-09-27T12:57:41Z</dcterms:modified>
</cp:coreProperties>
</file>